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NP20210708\Desktop\経営比較分析\"/>
    </mc:Choice>
  </mc:AlternateContent>
  <xr:revisionPtr revIDLastSave="0" documentId="13_ncr:1_{5BC0CA71-EA28-4770-B6A5-D200C25C3326}" xr6:coauthVersionLast="45" xr6:coauthVersionMax="45" xr10:uidLastSave="{00000000-0000-0000-0000-000000000000}"/>
  <workbookProtection workbookAlgorithmName="SHA-512" workbookHashValue="4wS1XSHjV3dZ+kAXGmwaZbZdKf16BCrRShmDa295x85yR6zKPuFsr6TG0IgxF7mjfONFFM8+cE+8dAzFAazCrw==" workbookSaltValue="wsYPEbcZDZ7E1HGyFpjp/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L10" i="4"/>
  <c r="AD10" i="4"/>
  <c r="I10" i="4"/>
  <c r="B10" i="4"/>
  <c r="AL8" i="4"/>
  <c r="P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<sst xmlns="http://schemas.openxmlformats.org/spreadsheetml/2006/main" count="236" uniqueCount="119">
  <si>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</si>
  <si>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</si>
  <si>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</si>
  <si>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</si>
  <si>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</si>
  <si>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</si>
  <si>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</si>
  <si>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</si>
  <si>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</si>
  <si>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</si>
  <si>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</si>
  <si>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</si>
  <si>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</si>
  <si>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</si>
  <si>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</si>
  <si>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</si>
  <si>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</si>
  <si>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</si>
  <si>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</si>
  <si>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</si>
  <si>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</si>
  <si>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</si>
  <si>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</si>
  <si>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</si>
  <si>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</si>
  <si>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</si>
  <si>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</si>
  <si>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</si>
  <si>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</si>
  <si>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</si>
  <si>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</si>
  <si>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</si>
  <si>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</si>
  <si>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</si>
  <si>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</si>
  <si>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</si>
  <si>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</si>
  <si>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</si>
  <si>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</si>
  <si>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</si>
  <si>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</si>
  <si>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</si>
  <si>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</si>
  <si>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</si>
  <si>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</si>
  <si>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</si>
  <si>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</si>
  <si>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</si>
  <si>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</si>
  <si>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</si>
  <si>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</si>
  <si>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</si>
  <si>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</si>
  <si>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</si>
  <si>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</si>
  <si>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</si>
  <si>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</si>
  <si>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</si>
  <si>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</si>
  <si>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</si>
  <si>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</si>
  <si>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</si>
  <si>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</si>
  <si>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</si>
  <si>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</si>
  <si>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</si>
  <si>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</si>
  <si>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</si>
  <si>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</si>
  <si>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</si>
  <si>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</si>
  <si>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</si>
  <si>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</si>
  <si>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</si>
  <si>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</si>
  <si>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</si>
  <si>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</si>
  <si>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</si>
  <si>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</si>
  <si>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</si>
  <si>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</si>
  <si>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</si>
  <si>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</si>
  <si>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</si>
  <si>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</si>
  <si>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</si>
  <si>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</si>
  <si>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</si>
  <si>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</si>
  <si>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</si>
  <si>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</si>
  <si>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</si>
  <si>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</si>
  <si>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</si>
  <si>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</si>
  <si>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</si>
  <si>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</si>
  <si>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</si>
  <si>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南富良野町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</si>
  <si>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</si>
  <si>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</si>
  <si>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</si>
  <si>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</si>
  <si>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</si>
  <si>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</si>
  <si>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</si>
  <si>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</si>
  <si>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</si>
  <si>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</si>
  <si>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</si>
  <si>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</si>
  <si>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</si>
  <si>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</si>
  <si>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</si>
  <si>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</si>
  <si>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</si>
  <si>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収益的収支比率及び経費回収率が低いことから、料金収入以外の収入に大きく依存していることがうかがえる。
　今後も引き続き経費の削減に努め、類似団体の経営を参考にしながら健全経営に向け経営改善を図る必要がある。</t>
    <phoneticPr fontId="4"/>
  </si>
  <si>
    <t>　法定耐用年数の経過施設等の更新・長寿命化については、適正な更新計画により財源の確保・投資計画の見直しを検討する必要がある。</t>
    <phoneticPr fontId="4"/>
  </si>
  <si>
    <t>　料金収入以外の収入に大きく依存していることから、維持管理費の縮減・料金の見直しを検討し、施設等の計画的更新や財源確保・投資のあり方についても検討する必要がある。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</si>
</sst>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1E-430B-9BDE-6E5E6D18CA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041E-430B-9BDE-6E5E6D18CA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44.74</c:v>
                </c:pt>
                <c:pt idx="1">
                  <c:v>79.239999999999995</c:v>
                </c:pt>
                <c:pt idx="2">
                  <c:v>77.61</c:v>
                </c:pt>
                <c:pt idx="3">
                  <c:v>77.61</c:v>
                </c:pt>
                <c:pt idx="4">
                  <c:v>75.31</c:v>
                </c:pt>
              </c:numCache>
            </c:numRef>
          </c:val>
          <c:extLst>
            <c:ext xmlns:c16="http://schemas.microsoft.com/office/drawing/2014/chart" uri="{C3380CC4-5D6E-409C-BE32-E72D297353CC}">
              <c16:uniqueId val="{00000000-A9F0-4051-B23E-EEC752EEF4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A9F0-4051-B23E-EEC752EEF4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98.12</c:v>
                </c:pt>
                <c:pt idx="1">
                  <c:v>98.52</c:v>
                </c:pt>
                <c:pt idx="2">
                  <c:v>98.66</c:v>
                </c:pt>
                <c:pt idx="3">
                  <c:v>98.61</c:v>
                </c:pt>
                <c:pt idx="4">
                  <c:v>98.53</c:v>
                </c:pt>
              </c:numCache>
            </c:numRef>
          </c:val>
          <c:extLst>
            <c:ext xmlns:c16="http://schemas.microsoft.com/office/drawing/2014/chart" uri="{C3380CC4-5D6E-409C-BE32-E72D297353CC}">
              <c16:uniqueId val="{00000000-EB46-4E64-82A5-083AB0A5351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EB46-4E64-82A5-083AB0A5351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63.89</c:v>
                </c:pt>
                <c:pt idx="1">
                  <c:v>62.04</c:v>
                </c:pt>
                <c:pt idx="2">
                  <c:v>53.85</c:v>
                </c:pt>
                <c:pt idx="3">
                  <c:v>53.24</c:v>
                </c:pt>
                <c:pt idx="4">
                  <c:v>52.72</c:v>
                </c:pt>
              </c:numCache>
            </c:numRef>
          </c:val>
          <c:extLst>
            <c:ext xmlns:c16="http://schemas.microsoft.com/office/drawing/2014/chart" uri="{C3380CC4-5D6E-409C-BE32-E72D297353CC}">
              <c16:uniqueId val="{00000000-8776-4724-AFB9-78AE698EA3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76-4724-AFB9-78AE698EA3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D1-4AB0-845C-289BC4A76C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D1-4AB0-845C-289BC4A76C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B3-4A07-BA3A-7C79F23376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B3-4A07-BA3A-7C79F23376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08-48FF-8983-87938D8208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08-48FF-8983-87938D8208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65-48A4-85A7-A8DFAB641D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65-48A4-85A7-A8DFAB641D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1691.63</c:v>
                </c:pt>
                <c:pt idx="2">
                  <c:v>1574.22</c:v>
                </c:pt>
                <c:pt idx="3">
                  <c:v>1508.2</c:v>
                </c:pt>
                <c:pt idx="4">
                  <c:v>1551.98</c:v>
                </c:pt>
              </c:numCache>
            </c:numRef>
          </c:val>
          <c:extLst>
            <c:ext xmlns:c16="http://schemas.microsoft.com/office/drawing/2014/chart" uri="{C3380CC4-5D6E-409C-BE32-E72D297353CC}">
              <c16:uniqueId val="{00000000-C912-4D3B-85F5-E7316B97A9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C912-4D3B-85F5-E7316B97A9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38.06</c:v>
                </c:pt>
                <c:pt idx="1">
                  <c:v>44.19</c:v>
                </c:pt>
                <c:pt idx="2">
                  <c:v>39.049999999999997</c:v>
                </c:pt>
                <c:pt idx="3">
                  <c:v>38.450000000000003</c:v>
                </c:pt>
                <c:pt idx="4">
                  <c:v>38.32</c:v>
                </c:pt>
              </c:numCache>
            </c:numRef>
          </c:val>
          <c:extLst>
            <c:ext xmlns:c16="http://schemas.microsoft.com/office/drawing/2014/chart" uri="{C3380CC4-5D6E-409C-BE32-E72D297353CC}">
              <c16:uniqueId val="{00000000-B97F-4CBF-AE36-E8EC00C546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B97F-4CBF-AE36-E8EC00C546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454.14</c:v>
                </c:pt>
                <c:pt idx="1">
                  <c:v>390.05</c:v>
                </c:pt>
                <c:pt idx="2">
                  <c:v>445.26</c:v>
                </c:pt>
                <c:pt idx="3">
                  <c:v>456.84</c:v>
                </c:pt>
                <c:pt idx="4">
                  <c:v>468.59</c:v>
                </c:pt>
              </c:numCache>
            </c:numRef>
          </c:val>
          <c:extLst>
            <c:ext xmlns:c16="http://schemas.microsoft.com/office/drawing/2014/chart" uri="{C3380CC4-5D6E-409C-BE32-E72D297353CC}">
              <c16:uniqueId val="{00000000-525F-49EA-81F7-E85BAB08C74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525F-49EA-81F7-E85BAB08C74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南富良野町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2385</v>
      </c>
      <c r="AM8" s="69"/>
      <c r="AN8" s="69"/>
      <c r="AO8" s="69"/>
      <c r="AP8" s="69"/>
      <c r="AQ8" s="69"/>
      <c r="AR8" s="69"/>
      <c r="AS8" s="69"/>
      <c r="AT8" s="68">
        <f>データ!T6</f>
        <v>665.54</v>
      </c>
      <c r="AU8" s="68"/>
      <c r="AV8" s="68"/>
      <c r="AW8" s="68"/>
      <c r="AX8" s="68"/>
      <c r="AY8" s="68"/>
      <c r="AZ8" s="68"/>
      <c r="BA8" s="68"/>
      <c r="BB8" s="68">
        <f>データ!U6</f>
        <v>3.58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69.41</v>
      </c>
      <c r="Q10" s="68"/>
      <c r="R10" s="68"/>
      <c r="S10" s="68"/>
      <c r="T10" s="68"/>
      <c r="U10" s="68"/>
      <c r="V10" s="68"/>
      <c r="W10" s="68">
        <f>データ!Q6</f>
        <v>82.56</v>
      </c>
      <c r="X10" s="68"/>
      <c r="Y10" s="68"/>
      <c r="Z10" s="68"/>
      <c r="AA10" s="68"/>
      <c r="AB10" s="68"/>
      <c r="AC10" s="68"/>
      <c r="AD10" s="69">
        <f>データ!R6</f>
        <v>3141</v>
      </c>
      <c r="AE10" s="69"/>
      <c r="AF10" s="69"/>
      <c r="AG10" s="69"/>
      <c r="AH10" s="69"/>
      <c r="AI10" s="69"/>
      <c r="AJ10" s="69"/>
      <c r="AK10" s="2"/>
      <c r="AL10" s="69">
        <f>データ!V6</f>
        <v>1636</v>
      </c>
      <c r="AM10" s="69"/>
      <c r="AN10" s="69"/>
      <c r="AO10" s="69"/>
      <c r="AP10" s="69"/>
      <c r="AQ10" s="69"/>
      <c r="AR10" s="69"/>
      <c r="AS10" s="69"/>
      <c r="AT10" s="68">
        <f>データ!W6</f>
        <v>1.25</v>
      </c>
      <c r="AU10" s="68"/>
      <c r="AV10" s="68"/>
      <c r="AW10" s="68"/>
      <c r="AX10" s="68"/>
      <c r="AY10" s="68"/>
      <c r="AZ10" s="68"/>
      <c r="BA10" s="68"/>
      <c r="BB10" s="68">
        <f>データ!X6</f>
        <v>1308.8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h2asuBN/6VSoUepJEdjlEsf6vePJvh397MKSLZ+BhWT/B55WHWa1tZTJC7t6oc2QXv4us9KEUTTWx1ssdkTV0g==" saltValue="DIRpevDjzTFkyo/9n0/c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14621</v>
      </c>
      <c r="D6" s="33">
        <f t="shared" si="3"/>
        <v>47</v>
      </c>
      <c r="E6" s="33">
        <f t="shared" si="3"/>
        <v>17</v>
      </c>
      <c r="F6" s="33">
        <f t="shared" si="3"/>
        <v>4</v>
      </c>
      <c r="G6" s="33">
        <f t="shared" si="3"/>
        <v>0</v>
      </c>
      <c r="H6" s="33" t="str">
        <f t="shared" si="3"/>
        <v>北海道　南富良野町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69.41</v>
      </c>
      <c r="Q6" s="34">
        <f t="shared" si="3"/>
        <v>82.56</v>
      </c>
      <c r="R6" s="34">
        <f t="shared" si="3"/>
        <v>3141</v>
      </c>
      <c r="S6" s="34">
        <f t="shared" si="3"/>
        <v>2385</v>
      </c>
      <c r="T6" s="34">
        <f t="shared" si="3"/>
        <v>665.54</v>
      </c>
      <c r="U6" s="34">
        <f t="shared" si="3"/>
        <v>3.58</v>
      </c>
      <c r="V6" s="34">
        <f t="shared" si="3"/>
        <v>1636</v>
      </c>
      <c r="W6" s="34">
        <f t="shared" si="3"/>
        <v>1.25</v>
      </c>
      <c r="X6" s="34">
        <f t="shared" si="3"/>
        <v>1308.8</v>
      </c>
      <c r="Y6" s="35">
        <f>IF(Y7="",NA(),Y7)</f>
        <v>63.89</v>
      </c>
      <c r="Z6" s="35">
        <f t="shared" ref="Z6:AH6" si="4">IF(Z7="",NA(),Z7)</f>
        <v>62.04</v>
      </c>
      <c r="AA6" s="35">
        <f t="shared" si="4"/>
        <v>53.85</v>
      </c>
      <c r="AB6" s="35">
        <f t="shared" si="4"/>
        <v>53.24</v>
      </c>
      <c r="AC6" s="35">
        <f t="shared" si="4"/>
        <v>52.72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1691.63</v>
      </c>
      <c r="BH6" s="35">
        <f t="shared" si="7"/>
        <v>1574.22</v>
      </c>
      <c r="BI6" s="35">
        <f t="shared" si="7"/>
        <v>1508.2</v>
      </c>
      <c r="BJ6" s="35">
        <f t="shared" si="7"/>
        <v>1551.98</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38.06</v>
      </c>
      <c r="BR6" s="35">
        <f t="shared" ref="BR6:BZ6" si="8">IF(BR7="",NA(),BR7)</f>
        <v>44.19</v>
      </c>
      <c r="BS6" s="35">
        <f t="shared" si="8"/>
        <v>39.049999999999997</v>
      </c>
      <c r="BT6" s="35">
        <f t="shared" si="8"/>
        <v>38.450000000000003</v>
      </c>
      <c r="BU6" s="35">
        <f t="shared" si="8"/>
        <v>38.32</v>
      </c>
      <c r="BV6" s="35">
        <f t="shared" si="8"/>
        <v>69.87</v>
      </c>
      <c r="BW6" s="35">
        <f t="shared" si="8"/>
        <v>74.3</v>
      </c>
      <c r="BX6" s="35">
        <f t="shared" si="8"/>
        <v>72.260000000000005</v>
      </c>
      <c r="BY6" s="35">
        <f t="shared" si="8"/>
        <v>71.84</v>
      </c>
      <c r="BZ6" s="35">
        <f t="shared" si="8"/>
        <v>73.36</v>
      </c>
      <c r="CA6" s="34" t="str">
        <f>IF(CA7="","",IF(CA7="-","【-】","【"&amp;SUBSTITUTE(TEXT(CA7,"#,##0.00"),"-","△")&amp;"】"))</f>
        <v>【75.29】</v>
      </c>
      <c r="CB6" s="35">
        <f>IF(CB7="",NA(),CB7)</f>
        <v>454.14</v>
      </c>
      <c r="CC6" s="35">
        <f t="shared" ref="CC6:CK6" si="9">IF(CC7="",NA(),CC7)</f>
        <v>390.05</v>
      </c>
      <c r="CD6" s="35">
        <f t="shared" si="9"/>
        <v>445.26</v>
      </c>
      <c r="CE6" s="35">
        <f t="shared" si="9"/>
        <v>456.84</v>
      </c>
      <c r="CF6" s="35">
        <f t="shared" si="9"/>
        <v>468.59</v>
      </c>
      <c r="CG6" s="35">
        <f t="shared" si="9"/>
        <v>234.96</v>
      </c>
      <c r="CH6" s="35">
        <f t="shared" si="9"/>
        <v>221.81</v>
      </c>
      <c r="CI6" s="35">
        <f t="shared" si="9"/>
        <v>230.02</v>
      </c>
      <c r="CJ6" s="35">
        <f t="shared" si="9"/>
        <v>228.47</v>
      </c>
      <c r="CK6" s="35">
        <f t="shared" si="9"/>
        <v>224.88</v>
      </c>
      <c r="CL6" s="34" t="str">
        <f>IF(CL7="","",IF(CL7="-","【-】","【"&amp;SUBSTITUTE(TEXT(CL7,"#,##0.00"),"-","△")&amp;"】"))</f>
        <v>【215.41】</v>
      </c>
      <c r="CM6" s="35">
        <f>IF(CM7="",NA(),CM7)</f>
        <v>44.74</v>
      </c>
      <c r="CN6" s="35">
        <f t="shared" ref="CN6:CV6" si="10">IF(CN7="",NA(),CN7)</f>
        <v>79.239999999999995</v>
      </c>
      <c r="CO6" s="35">
        <f t="shared" si="10"/>
        <v>77.61</v>
      </c>
      <c r="CP6" s="35">
        <f t="shared" si="10"/>
        <v>77.61</v>
      </c>
      <c r="CQ6" s="35">
        <f t="shared" si="10"/>
        <v>75.31</v>
      </c>
      <c r="CR6" s="35">
        <f t="shared" si="10"/>
        <v>42.9</v>
      </c>
      <c r="CS6" s="35">
        <f t="shared" si="10"/>
        <v>43.36</v>
      </c>
      <c r="CT6" s="35">
        <f t="shared" si="10"/>
        <v>42.56</v>
      </c>
      <c r="CU6" s="35">
        <f t="shared" si="10"/>
        <v>42.47</v>
      </c>
      <c r="CV6" s="35">
        <f t="shared" si="10"/>
        <v>42.4</v>
      </c>
      <c r="CW6" s="34" t="str">
        <f>IF(CW7="","",IF(CW7="-","【-】","【"&amp;SUBSTITUTE(TEXT(CW7,"#,##0.00"),"-","△")&amp;"】"))</f>
        <v>【42.90】</v>
      </c>
      <c r="CX6" s="35">
        <f>IF(CX7="",NA(),CX7)</f>
        <v>98.12</v>
      </c>
      <c r="CY6" s="35">
        <f t="shared" ref="CY6:DG6" si="11">IF(CY7="",NA(),CY7)</f>
        <v>98.52</v>
      </c>
      <c r="CZ6" s="35">
        <f t="shared" si="11"/>
        <v>98.66</v>
      </c>
      <c r="DA6" s="35">
        <f t="shared" si="11"/>
        <v>98.61</v>
      </c>
      <c r="DB6" s="35">
        <f t="shared" si="11"/>
        <v>98.53</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14621</v>
      </c>
      <c r="D7" s="37">
        <v>47</v>
      </c>
      <c r="E7" s="37">
        <v>17</v>
      </c>
      <c r="F7" s="37">
        <v>4</v>
      </c>
      <c r="G7" s="37">
        <v>0</v>
      </c>
      <c r="H7" s="37" t="s">
        <v>98</v>
      </c>
      <c r="I7" s="37" t="s">
        <v>99</v>
      </c>
      <c r="J7" s="37" t="s">
        <v>100</v>
      </c>
      <c r="K7" s="37" t="s">
        <v>101</v>
      </c>
      <c r="L7" s="37" t="s">
        <v>102</v>
      </c>
      <c r="M7" s="37" t="s">
        <v>103</v>
      </c>
      <c r="N7" s="38" t="s">
        <v>104</v>
      </c>
      <c r="O7" s="38" t="s">
        <v>105</v>
      </c>
      <c r="P7" s="38">
        <v>69.41</v>
      </c>
      <c r="Q7" s="38">
        <v>82.56</v>
      </c>
      <c r="R7" s="38">
        <v>3141</v>
      </c>
      <c r="S7" s="38">
        <v>2385</v>
      </c>
      <c r="T7" s="38">
        <v>665.54</v>
      </c>
      <c r="U7" s="38">
        <v>3.58</v>
      </c>
      <c r="V7" s="38">
        <v>1636</v>
      </c>
      <c r="W7" s="38">
        <v>1.25</v>
      </c>
      <c r="X7" s="38">
        <v>1308.8</v>
      </c>
      <c r="Y7" s="38">
        <v>63.89</v>
      </c>
      <c r="Z7" s="38">
        <v>62.04</v>
      </c>
      <c r="AA7" s="38">
        <v>53.85</v>
      </c>
      <c r="AB7" s="38">
        <v>53.24</v>
      </c>
      <c r="AC7" s="38">
        <v>52.72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1691.63</v>
      </c>
      <c r="BH7" s="38">
        <v>1574.22</v>
      </c>
      <c r="BI7" s="38">
        <v>1508.2</v>
      </c>
      <c r="BJ7" s="38">
        <v>1551.98</v>
      </c>
      <c r="BK7" s="38">
        <v>1298.9100000000001</v>
      </c>
      <c r="BL7" s="38">
        <v>1243.71</v>
      </c>
      <c r="BM7" s="38">
        <v>1194.1500000000001</v>
      </c>
      <c r="BN7" s="38">
        <v>1206.79</v>
      </c>
      <c r="BO7" s="38">
        <v>1258.43</v>
      </c>
      <c r="BP7" s="38">
        <v>1260.21</v>
      </c>
      <c r="BQ7" s="38">
        <v>38.06</v>
      </c>
      <c r="BR7" s="38">
        <v>44.19</v>
      </c>
      <c r="BS7" s="38">
        <v>39.049999999999997</v>
      </c>
      <c r="BT7" s="38">
        <v>38.450000000000003</v>
      </c>
      <c r="BU7" s="38">
        <v>38.32</v>
      </c>
      <c r="BV7" s="38">
        <v>69.87</v>
      </c>
      <c r="BW7" s="38">
        <v>74.3</v>
      </c>
      <c r="BX7" s="38">
        <v>72.260000000000005</v>
      </c>
      <c r="BY7" s="38">
        <v>71.84</v>
      </c>
      <c r="BZ7" s="38">
        <v>73.36</v>
      </c>
      <c r="CA7" s="38">
        <v>75.290000000000006</v>
      </c>
      <c r="CB7" s="38">
        <v>454.14</v>
      </c>
      <c r="CC7" s="38">
        <v>390.05</v>
      </c>
      <c r="CD7" s="38">
        <v>445.26</v>
      </c>
      <c r="CE7" s="38">
        <v>456.84</v>
      </c>
      <c r="CF7" s="38">
        <v>468.59</v>
      </c>
      <c r="CG7" s="38">
        <v>234.96</v>
      </c>
      <c r="CH7" s="38">
        <v>221.81</v>
      </c>
      <c r="CI7" s="38">
        <v>230.02</v>
      </c>
      <c r="CJ7" s="38">
        <v>228.47</v>
      </c>
      <c r="CK7" s="38">
        <v>224.88</v>
      </c>
      <c r="CL7" s="38">
        <v>215.41</v>
      </c>
      <c r="CM7" s="38">
        <v>44.74</v>
      </c>
      <c r="CN7" s="38">
        <v>79.239999999999995</v>
      </c>
      <c r="CO7" s="38">
        <v>77.61</v>
      </c>
      <c r="CP7" s="38">
        <v>77.61</v>
      </c>
      <c r="CQ7" s="38">
        <v>75.31</v>
      </c>
      <c r="CR7" s="38">
        <v>42.9</v>
      </c>
      <c r="CS7" s="38">
        <v>43.36</v>
      </c>
      <c r="CT7" s="38">
        <v>42.56</v>
      </c>
      <c r="CU7" s="38">
        <v>42.47</v>
      </c>
      <c r="CV7" s="38">
        <v>42.4</v>
      </c>
      <c r="CW7" s="38">
        <v>42.9</v>
      </c>
      <c r="CX7" s="38">
        <v>98.12</v>
      </c>
      <c r="CY7" s="38">
        <v>98.52</v>
      </c>
      <c r="CZ7" s="38">
        <v>98.66</v>
      </c>
      <c r="DA7" s="38">
        <v>98.61</v>
      </c>
      <c r="DB7" s="38">
        <v>98.53</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NP20210708</cp:lastModifiedBy>
  <dcterms:created xsi:type="dcterms:W3CDTF">2021-12-03T07:48:15Z</dcterms:created>
  <dcterms:modified xsi:type="dcterms:W3CDTF">2022-01-12T07:42:35Z</dcterms:modified>
  <cp:category/>
</cp:coreProperties>
</file>